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https://d.docs.live.net/592b1a9f6219087e/Documents/Trutek Product Data Base/Chemical Resins/"/>
    </mc:Choice>
  </mc:AlternateContent>
  <xr:revisionPtr revIDLastSave="0" documentId="8_{45172616-C6C5-4AC3-8833-6261E58BC644}"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externalReferences>
    <externalReference r:id="rId4"/>
  </externalReferences>
  <definedNames>
    <definedName name="_xlnm._FilterDatabase" localSheetId="0" hidden="1">Sheet1!$C$14:$E$18</definedName>
    <definedName name="bar">Sheet1!$D$14</definedName>
    <definedName name="cart">Sheet1!$D$17</definedName>
    <definedName name="drill">Sheet1!$D$15</definedName>
    <definedName name="hef">Sheet1!$D$16</definedName>
    <definedName name="mylist">OFFSET([1]Sheet1!$M$2,0,0+[1]Sheet1!$M$9,1+[1]Sheet1!$M$11,1)</definedName>
    <definedName name="Rebar">Sheet1!$T$8:$T$19</definedName>
    <definedName name="TBAR">Sheet1!$K$8:$K$19</definedName>
    <definedName name="waste">Sheet1!$N$22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20" i="1"/>
  <c r="G18" i="1"/>
  <c r="G19" i="1"/>
</calcChain>
</file>

<file path=xl/sharedStrings.xml><?xml version="1.0" encoding="utf-8"?>
<sst xmlns="http://schemas.openxmlformats.org/spreadsheetml/2006/main" count="63" uniqueCount="56">
  <si>
    <t>Complete blue cells using drop-down lists, input values into the green cells and the grey cells will be calculated for you</t>
  </si>
  <si>
    <t>mm</t>
  </si>
  <si>
    <t>Cartridge size</t>
  </si>
  <si>
    <r>
      <t>N</t>
    </r>
    <r>
      <rPr>
        <b/>
        <vertAlign val="superscript"/>
        <sz val="11"/>
        <color theme="1"/>
        <rFont val="Calibri"/>
        <family val="2"/>
        <scheme val="minor"/>
      </rPr>
      <t xml:space="preserve">o </t>
    </r>
    <r>
      <rPr>
        <b/>
        <sz val="11"/>
        <color theme="1"/>
        <rFont val="Calibri"/>
        <family val="2"/>
        <scheme val="minor"/>
      </rPr>
      <t>cartridges needed</t>
    </r>
  </si>
  <si>
    <r>
      <t>N</t>
    </r>
    <r>
      <rPr>
        <b/>
        <vertAlign val="superscript"/>
        <sz val="11"/>
        <color theme="1"/>
        <rFont val="Calibri"/>
        <family val="2"/>
        <scheme val="minor"/>
      </rPr>
      <t>o</t>
    </r>
    <r>
      <rPr>
        <b/>
        <sz val="11"/>
        <color theme="1"/>
        <rFont val="Calibri"/>
        <family val="2"/>
        <scheme val="minor"/>
      </rPr>
      <t xml:space="preserve"> of holes per job</t>
    </r>
  </si>
  <si>
    <r>
      <t>N</t>
    </r>
    <r>
      <rPr>
        <b/>
        <vertAlign val="superscript"/>
        <sz val="11"/>
        <color theme="1"/>
        <rFont val="Calibri"/>
        <family val="2"/>
        <scheme val="minor"/>
      </rPr>
      <t xml:space="preserve">o </t>
    </r>
    <r>
      <rPr>
        <b/>
        <sz val="11"/>
        <color theme="1"/>
        <rFont val="Calibri"/>
        <family val="2"/>
        <scheme val="minor"/>
      </rPr>
      <t>holes/cartridge</t>
    </r>
  </si>
  <si>
    <t>Fill hole depth</t>
  </si>
  <si>
    <t>ml</t>
  </si>
  <si>
    <t>Cartridge sizes</t>
  </si>
  <si>
    <t>These calculations are based on:</t>
  </si>
  <si>
    <t>Rate Volume Calculator</t>
  </si>
  <si>
    <t>Embedment depth</t>
  </si>
  <si>
    <t>Drill diameter</t>
  </si>
  <si>
    <t>Hole volume</t>
  </si>
  <si>
    <t>Waste/cartridge</t>
  </si>
  <si>
    <t>Standard extruded waste per cartridge,   annulus volume between pitch thread diameter and mean drill bit diameter such that filling holes to level shown will ensure that the published performance is achieved.  Concrete hole diameter is based on data sheets, this information is for guidance only.</t>
  </si>
  <si>
    <t>A [mm²]</t>
  </si>
  <si>
    <t>M 6</t>
  </si>
  <si>
    <t>Ø 8</t>
  </si>
  <si>
    <t>M 8</t>
  </si>
  <si>
    <t>Ø 10</t>
  </si>
  <si>
    <t>M 10</t>
  </si>
  <si>
    <t>Ø 12</t>
  </si>
  <si>
    <t>M 12</t>
  </si>
  <si>
    <t>Ø 14</t>
  </si>
  <si>
    <t>M 14</t>
  </si>
  <si>
    <t>Ø 16</t>
  </si>
  <si>
    <t>M 16</t>
  </si>
  <si>
    <t>Ø 18</t>
  </si>
  <si>
    <t>M 20</t>
  </si>
  <si>
    <t>Ø 22</t>
  </si>
  <si>
    <t>M 22</t>
  </si>
  <si>
    <t>Ø 24</t>
  </si>
  <si>
    <t>M 24</t>
  </si>
  <si>
    <t>Ø 26</t>
  </si>
  <si>
    <t>M 27</t>
  </si>
  <si>
    <t>Ø 30</t>
  </si>
  <si>
    <t>M 30</t>
  </si>
  <si>
    <t>Ø 32</t>
  </si>
  <si>
    <t>M 36</t>
  </si>
  <si>
    <t>Ø 40</t>
  </si>
  <si>
    <t>Stud</t>
  </si>
  <si>
    <t>XS</t>
  </si>
  <si>
    <t xml:space="preserve"> * Bar</t>
  </si>
  <si>
    <t xml:space="preserve"> * Bar^2</t>
  </si>
  <si>
    <t xml:space="preserve"> * A</t>
  </si>
  <si>
    <t>Threaded Bar or Rebar</t>
  </si>
  <si>
    <t>Bar diameter</t>
  </si>
  <si>
    <t>Bar volume</t>
  </si>
  <si>
    <t xml:space="preserve"> * A^2</t>
  </si>
  <si>
    <t>X Sec stud</t>
  </si>
  <si>
    <t>X Sec rebar</t>
  </si>
  <si>
    <t>Rebar sizes</t>
  </si>
  <si>
    <t>Min adhesive volume</t>
  </si>
  <si>
    <t xml:space="preserve">Advised adhesive </t>
  </si>
  <si>
    <t>Threaded 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</si>
</sst>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sz val="12"/>
      <name val="Arial"/>
      <family val="2"/>
    </font>
    <font>
      <sz val="8"/>
      <color theme="1"/>
      <name val="Calibri"/>
      <family val="2"/>
      <scheme val="minor"/>
    </font>
    <font>
      <b/>
      <sz val="8"/>
      <color theme="1"/>
      <name val="Calibri"/>
      <family val="2"/>
      <scheme val="minor"/>
    </font>
    <font>
      <b/>
      <sz val="18"/>
      <color theme="1"/>
      <name val="Calibri"/>
      <family val="2"/>
      <scheme val="minor"/>
    </font>
    <font>
      <sz val="11"/>
      <name val="Arial"/>
      <family val="2"/>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tint="-0.249977111117893"/>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46">
    <xf numFmtId="0" fontId="0" fillId="0" borderId="0" xfId="0"/>
    <xf numFmtId="0" fontId="0" fillId="4" borderId="9" xfId="0" applyFill="1" applyBorder="1" applyProtection="1">
      <protection locked="0"/>
    </xf>
    <xf numFmtId="0" fontId="5" fillId="2" borderId="0" xfId="0" applyFont="1" applyFill="1" applyAlignment="1">
      <alignment wrapText="1"/>
    </xf>
    <xf numFmtId="0" fontId="0" fillId="2" borderId="4" xfId="0" applyFill="1" applyBorder="1"/>
    <xf numFmtId="0" fontId="0" fillId="2" borderId="5" xfId="0" applyFill="1" applyBorder="1"/>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right"/>
      <protection locked="0"/>
    </xf>
    <xf numFmtId="2" fontId="0" fillId="0" borderId="0" xfId="0" applyNumberFormat="1" applyProtection="1">
      <protection locked="0"/>
    </xf>
    <xf numFmtId="0" fontId="0" fillId="0" borderId="0" xfId="0" applyAlignment="1" applyProtection="1">
      <alignment horizontal="left"/>
      <protection locked="0"/>
    </xf>
    <xf numFmtId="0" fontId="4" fillId="0" borderId="0" xfId="0" applyFont="1" applyProtection="1">
      <protection locked="0"/>
    </xf>
    <xf numFmtId="0" fontId="8" fillId="0" borderId="0" xfId="0" applyFont="1" applyProtection="1">
      <protection locked="0"/>
    </xf>
    <xf numFmtId="2" fontId="0" fillId="4" borderId="9" xfId="0" applyNumberFormat="1" applyFill="1" applyBorder="1" applyProtection="1">
      <protection locked="0"/>
    </xf>
    <xf numFmtId="164" fontId="0" fillId="4" borderId="9" xfId="0" applyNumberFormat="1" applyFill="1" applyBorder="1" applyProtection="1">
      <protection locked="0"/>
    </xf>
    <xf numFmtId="164" fontId="0" fillId="0" borderId="0" xfId="0" applyNumberFormat="1" applyProtection="1">
      <protection locked="0"/>
    </xf>
    <xf numFmtId="0" fontId="0" fillId="5" borderId="9" xfId="0" applyFill="1" applyBorder="1" applyProtection="1">
      <protection hidden="1"/>
    </xf>
    <xf numFmtId="1" fontId="0" fillId="5" borderId="9" xfId="0" applyNumberFormat="1" applyFill="1" applyBorder="1" applyProtection="1">
      <protection hidden="1"/>
    </xf>
    <xf numFmtId="164" fontId="0" fillId="5" borderId="9" xfId="0" applyNumberFormat="1" applyFill="1" applyBorder="1" applyProtection="1">
      <protection hidden="1"/>
    </xf>
    <xf numFmtId="164" fontId="0" fillId="5" borderId="11" xfId="0" applyNumberFormat="1" applyFill="1" applyBorder="1" applyProtection="1">
      <protection hidden="1"/>
    </xf>
    <xf numFmtId="164" fontId="1" fillId="5" borderId="10" xfId="0" applyNumberFormat="1" applyFont="1" applyFill="1" applyBorder="1" applyProtection="1">
      <protection hidden="1"/>
    </xf>
    <xf numFmtId="0" fontId="0" fillId="2" borderId="1" xfId="0" applyFill="1" applyBorder="1" applyProtection="1">
      <protection hidden="1"/>
    </xf>
    <xf numFmtId="0" fontId="0" fillId="2" borderId="2" xfId="0" applyFill="1" applyBorder="1" applyProtection="1">
      <protection hidden="1"/>
    </xf>
    <xf numFmtId="0" fontId="0" fillId="2" borderId="3" xfId="0" applyFill="1" applyBorder="1" applyProtection="1">
      <protection hidden="1"/>
    </xf>
    <xf numFmtId="0" fontId="0" fillId="2" borderId="4" xfId="0" applyFill="1" applyBorder="1" applyProtection="1">
      <protection hidden="1"/>
    </xf>
    <xf numFmtId="0" fontId="0" fillId="2" borderId="0" xfId="0" applyFill="1" applyProtection="1">
      <protection hidden="1"/>
    </xf>
    <xf numFmtId="0" fontId="0" fillId="2" borderId="5" xfId="0" applyFill="1" applyBorder="1" applyProtection="1">
      <protection hidden="1"/>
    </xf>
    <xf numFmtId="0" fontId="0" fillId="0" borderId="0" xfId="0" applyProtection="1">
      <protection hidden="1"/>
    </xf>
    <xf numFmtId="0" fontId="1" fillId="2" borderId="0" xfId="0" applyFont="1" applyFill="1" applyProtection="1">
      <protection hidden="1"/>
    </xf>
    <xf numFmtId="0" fontId="2" fillId="2" borderId="0" xfId="0" applyFont="1" applyFill="1" applyProtection="1">
      <protection hidden="1"/>
    </xf>
    <xf numFmtId="0" fontId="6" fillId="2" borderId="0" xfId="0" applyFont="1" applyFill="1" applyAlignment="1" applyProtection="1">
      <alignment horizontal="left"/>
      <protection hidden="1"/>
    </xf>
    <xf numFmtId="1" fontId="0" fillId="3" borderId="9" xfId="0" applyNumberFormat="1" applyFill="1" applyBorder="1" applyAlignment="1" applyProtection="1">
      <alignment horizontal="right"/>
      <protection locked="0" hidden="1"/>
    </xf>
    <xf numFmtId="0" fontId="0" fillId="4" borderId="9" xfId="0" applyFill="1" applyBorder="1" applyProtection="1">
      <protection locked="0" hidden="1"/>
    </xf>
    <xf numFmtId="1" fontId="0" fillId="3" borderId="9" xfId="0" applyNumberFormat="1" applyFill="1" applyBorder="1" applyProtection="1">
      <protection locked="0" hidden="1"/>
    </xf>
    <xf numFmtId="1" fontId="0" fillId="4" borderId="9" xfId="0" applyNumberFormat="1" applyFill="1" applyBorder="1" applyProtection="1">
      <protection locked="0" hidden="1"/>
    </xf>
    <xf numFmtId="0" fontId="0" fillId="0" borderId="0" xfId="0" applyAlignment="1" applyProtection="1">
      <alignment horizontal="center"/>
      <protection locked="0"/>
    </xf>
    <xf numFmtId="0" fontId="5" fillId="2" borderId="0" xfId="0" applyFont="1" applyFill="1" applyAlignment="1" applyProtection="1">
      <alignment horizontal="justify" vertical="center" wrapText="1"/>
      <protection hidden="1"/>
    </xf>
    <xf numFmtId="0" fontId="0" fillId="2" borderId="1" xfId="0" applyFill="1" applyBorder="1" applyAlignment="1" applyProtection="1">
      <alignment horizontal="center" vertical="center" wrapText="1"/>
      <protection hidden="1"/>
    </xf>
    <xf numFmtId="0" fontId="0" fillId="2" borderId="2"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2" borderId="4" xfId="0"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0" fillId="2" borderId="5"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7" xfId="0" applyFill="1" applyBorder="1" applyAlignment="1" applyProtection="1">
      <alignment horizontal="center" vertical="center" wrapText="1"/>
      <protection hidden="1"/>
    </xf>
    <xf numFmtId="0" fontId="0" fillId="2" borderId="8" xfId="0" applyFill="1" applyBorder="1" applyAlignment="1" applyProtection="1">
      <alignment horizontal="center" vertical="center" wrapText="1"/>
      <protection hidden="1"/>
    </xf>
    <xf numFmtId="0" fontId="7" fillId="2" borderId="0" xfId="0" applyFont="1" applyFill="1" applyAlignment="1" applyProtection="1">
      <alignment horizont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200025</xdr:colOff>
      <xdr:row>3</xdr:row>
      <xdr:rowOff>70046</xdr:rowOff>
    </xdr:to>
    <xdr:pic>
      <xdr:nvPicPr>
        <xdr:cNvPr id="4" name="Picture 3">
          <a:extLst>
            <a:ext uri="{FF2B5EF4-FFF2-40B4-BE49-F238E27FC236}">
              <a16:creationId xmlns:a16="http://schemas.microsoft.com/office/drawing/2014/main" id="{2405E2A1-89D5-A236-3E52-874A7DC724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6200"/>
          <a:ext cx="4038600" cy="4510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ose.CHEMFIX\AppData\Local\Microsoft\Windows\Temporary%20Internet%20Files\Content.Outlook\V0OOT3TW\Meto%20products%20coverage%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2">
          <cell r="M2">
            <v>5</v>
          </cell>
        </row>
        <row r="9">
          <cell r="M9">
            <v>4</v>
          </cell>
        </row>
        <row r="11">
          <cell r="M11">
            <v>0</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28"/>
  <sheetViews>
    <sheetView tabSelected="1" workbookViewId="0">
      <selection activeCell="D18" sqref="D18"/>
    </sheetView>
  </sheetViews>
  <sheetFormatPr defaultColWidth="9.140625" defaultRowHeight="15" zeroHeight="1" x14ac:dyDescent="0.25"/>
  <cols>
    <col min="1" max="1" width="1.42578125" style="3" customWidth="1"/>
    <col min="2" max="2" width="12" customWidth="1"/>
    <col min="3" max="3" width="20.85546875" bestFit="1" customWidth="1"/>
    <col min="4" max="4" width="12.7109375" bestFit="1" customWidth="1"/>
    <col min="5" max="5" width="12" customWidth="1"/>
    <col min="6" max="6" width="20.85546875" customWidth="1"/>
    <col min="7" max="8" width="12" customWidth="1"/>
    <col min="9" max="9" width="1.42578125" style="4" customWidth="1"/>
    <col min="10" max="10" width="9.140625" hidden="1" customWidth="1"/>
    <col min="11" max="11" width="26.42578125" hidden="1" customWidth="1"/>
    <col min="12" max="12" width="9.140625" hidden="1" customWidth="1"/>
    <col min="13" max="13" width="13.42578125" hidden="1" customWidth="1"/>
    <col min="14" max="20" width="9.140625" hidden="1" customWidth="1"/>
  </cols>
  <sheetData>
    <row r="1" spans="1:25" s="5" customFormat="1" ht="6" customHeight="1" x14ac:dyDescent="0.25">
      <c r="A1" s="20"/>
      <c r="B1" s="21"/>
      <c r="C1" s="21"/>
      <c r="D1" s="21"/>
      <c r="E1" s="21"/>
      <c r="F1" s="21"/>
      <c r="G1" s="21"/>
      <c r="H1" s="21"/>
      <c r="I1" s="22"/>
    </row>
    <row r="2" spans="1:25" s="5" customFormat="1" x14ac:dyDescent="0.25">
      <c r="A2" s="23"/>
      <c r="B2" s="24"/>
      <c r="C2" s="24"/>
      <c r="D2" s="24"/>
      <c r="E2" s="24"/>
      <c r="F2" s="24"/>
      <c r="G2" s="24"/>
      <c r="H2" s="24"/>
      <c r="I2" s="25"/>
      <c r="M2" s="34"/>
      <c r="N2" s="34"/>
      <c r="O2" s="6"/>
      <c r="Q2" s="7"/>
      <c r="R2" s="7"/>
    </row>
    <row r="3" spans="1:25" s="5" customFormat="1" x14ac:dyDescent="0.25">
      <c r="A3" s="23"/>
      <c r="B3" s="24"/>
      <c r="C3" s="24"/>
      <c r="D3" s="24"/>
      <c r="E3" s="24"/>
      <c r="F3" s="24"/>
      <c r="G3" s="24"/>
      <c r="H3" s="24"/>
      <c r="I3" s="25"/>
      <c r="P3" s="8"/>
      <c r="Q3" s="8"/>
      <c r="R3" s="8"/>
      <c r="S3" s="8"/>
    </row>
    <row r="4" spans="1:25" s="5" customFormat="1" ht="9" customHeight="1" x14ac:dyDescent="0.25">
      <c r="A4" s="23"/>
      <c r="B4" s="24"/>
      <c r="C4" s="24"/>
      <c r="D4" s="24"/>
      <c r="E4" s="24"/>
      <c r="F4" s="24"/>
      <c r="G4" s="24"/>
      <c r="H4" s="24"/>
      <c r="I4" s="25"/>
      <c r="P4" s="8"/>
      <c r="Q4" s="8"/>
      <c r="R4" s="8"/>
      <c r="S4" s="8"/>
    </row>
    <row r="5" spans="1:25" s="5" customFormat="1" ht="23.25" x14ac:dyDescent="0.35">
      <c r="A5" s="23"/>
      <c r="B5" s="24"/>
      <c r="C5" s="45" t="s">
        <v>10</v>
      </c>
      <c r="D5" s="45"/>
      <c r="E5" s="45"/>
      <c r="F5" s="45"/>
      <c r="G5" s="45"/>
      <c r="H5" s="24"/>
      <c r="I5" s="25"/>
      <c r="P5" s="8"/>
      <c r="Q5" s="8"/>
      <c r="R5" s="8"/>
      <c r="S5" s="8"/>
    </row>
    <row r="6" spans="1:25" s="5" customFormat="1" ht="8.25" customHeight="1" x14ac:dyDescent="0.25">
      <c r="A6" s="23"/>
      <c r="B6" s="24"/>
      <c r="C6" s="24"/>
      <c r="D6" s="24"/>
      <c r="E6" s="24"/>
      <c r="F6" s="24"/>
      <c r="G6" s="24"/>
      <c r="H6" s="24"/>
      <c r="I6" s="25"/>
      <c r="P6" s="8"/>
      <c r="Q6" s="8"/>
      <c r="R6" s="8"/>
      <c r="S6" s="8"/>
    </row>
    <row r="7" spans="1:25" s="5" customFormat="1" ht="15.75" thickBot="1" x14ac:dyDescent="0.3">
      <c r="A7" s="23"/>
      <c r="B7" s="24"/>
      <c r="C7" s="24"/>
      <c r="D7" s="24"/>
      <c r="E7" s="24"/>
      <c r="F7" s="24"/>
      <c r="G7" s="24"/>
      <c r="H7" s="24"/>
      <c r="I7" s="25"/>
      <c r="K7" s="1" t="s">
        <v>41</v>
      </c>
      <c r="L7" s="1" t="s">
        <v>16</v>
      </c>
      <c r="M7" s="1" t="s">
        <v>42</v>
      </c>
      <c r="P7" s="8" t="s">
        <v>50</v>
      </c>
      <c r="R7" s="5" t="s">
        <v>8</v>
      </c>
      <c r="S7" s="8"/>
      <c r="T7" s="5" t="s">
        <v>52</v>
      </c>
      <c r="U7" s="8"/>
      <c r="V7" s="8"/>
    </row>
    <row r="8" spans="1:25" s="5" customFormat="1" ht="15" customHeight="1" x14ac:dyDescent="0.25">
      <c r="A8" s="23"/>
      <c r="B8" s="24"/>
      <c r="C8" s="36" t="s">
        <v>0</v>
      </c>
      <c r="D8" s="37"/>
      <c r="E8" s="37"/>
      <c r="F8" s="37"/>
      <c r="G8" s="38"/>
      <c r="H8" s="24"/>
      <c r="I8" s="25"/>
      <c r="K8" s="1" t="s">
        <v>17</v>
      </c>
      <c r="L8" s="13">
        <v>20.100000000000001</v>
      </c>
      <c r="M8" s="12">
        <v>0.4</v>
      </c>
      <c r="N8" s="8"/>
      <c r="P8" s="8">
        <v>0.47116158360640997</v>
      </c>
      <c r="R8" s="5">
        <v>165</v>
      </c>
      <c r="S8" s="8"/>
      <c r="T8" s="5" t="s">
        <v>18</v>
      </c>
      <c r="V8" s="8"/>
    </row>
    <row r="9" spans="1:25" s="5" customFormat="1" x14ac:dyDescent="0.25">
      <c r="A9" s="23"/>
      <c r="B9" s="24"/>
      <c r="C9" s="39"/>
      <c r="D9" s="40"/>
      <c r="E9" s="40"/>
      <c r="F9" s="40"/>
      <c r="G9" s="41"/>
      <c r="H9" s="24"/>
      <c r="I9" s="25"/>
      <c r="K9" s="1" t="s">
        <v>19</v>
      </c>
      <c r="L9" s="13">
        <v>36.6</v>
      </c>
      <c r="M9" s="12">
        <v>0.35</v>
      </c>
      <c r="N9" s="8"/>
      <c r="P9" s="8">
        <v>-0.74094159830933004</v>
      </c>
      <c r="Q9" s="5" t="s">
        <v>43</v>
      </c>
      <c r="R9" s="5">
        <v>300</v>
      </c>
      <c r="S9" s="8"/>
      <c r="T9" s="5" t="s">
        <v>20</v>
      </c>
      <c r="V9" s="8"/>
    </row>
    <row r="10" spans="1:25" s="5" customFormat="1" ht="15.75" thickBot="1" x14ac:dyDescent="0.3">
      <c r="A10" s="23"/>
      <c r="B10" s="24"/>
      <c r="C10" s="42"/>
      <c r="D10" s="43"/>
      <c r="E10" s="43"/>
      <c r="F10" s="43"/>
      <c r="G10" s="44"/>
      <c r="H10" s="24"/>
      <c r="I10" s="25"/>
      <c r="K10" s="1" t="s">
        <v>21</v>
      </c>
      <c r="L10" s="13">
        <v>58</v>
      </c>
      <c r="M10" s="12">
        <v>0.3</v>
      </c>
      <c r="N10" s="8"/>
      <c r="P10" s="8">
        <v>0.65046475981786001</v>
      </c>
      <c r="Q10" s="5" t="s">
        <v>44</v>
      </c>
      <c r="R10" s="5">
        <v>345</v>
      </c>
      <c r="S10" s="8"/>
      <c r="T10" s="5" t="s">
        <v>22</v>
      </c>
      <c r="V10" s="8"/>
    </row>
    <row r="11" spans="1:25" s="5" customFormat="1" x14ac:dyDescent="0.25">
      <c r="A11" s="23"/>
      <c r="B11" s="24"/>
      <c r="C11" s="24"/>
      <c r="D11" s="24"/>
      <c r="E11" s="24"/>
      <c r="F11" s="24"/>
      <c r="G11" s="24"/>
      <c r="H11" s="24"/>
      <c r="I11" s="25"/>
      <c r="K11" s="1" t="s">
        <v>23</v>
      </c>
      <c r="L11" s="13">
        <v>84.3</v>
      </c>
      <c r="M11" s="12">
        <v>0.25</v>
      </c>
      <c r="N11" s="8"/>
      <c r="R11" s="5">
        <v>380</v>
      </c>
      <c r="S11" s="8"/>
      <c r="T11" s="5" t="s">
        <v>24</v>
      </c>
      <c r="V11" s="8"/>
    </row>
    <row r="12" spans="1:25" s="5" customFormat="1" x14ac:dyDescent="0.25">
      <c r="A12" s="23"/>
      <c r="B12" s="26"/>
      <c r="C12" s="24"/>
      <c r="D12" s="24"/>
      <c r="E12" s="24"/>
      <c r="F12" s="27" t="s">
        <v>48</v>
      </c>
      <c r="G12" s="17">
        <f>IF(ISBLANK(D14),"",IF(D13="Threaded bar",((0.47116158360641+(-0.74094159830933*bar)+(0.65046475981786*bar^2))/100)*(hef/10),(hef/10)*(0.013730548072534+(-0.0021035251031331*bar)+(0.0079159726478867*bar^2))))</f>
        <v>73.75147006336914</v>
      </c>
      <c r="H12" s="24" t="s">
        <v>7</v>
      </c>
      <c r="I12" s="25"/>
      <c r="K12" s="1" t="s">
        <v>25</v>
      </c>
      <c r="L12" s="13">
        <v>115</v>
      </c>
      <c r="M12" s="12">
        <v>0.25</v>
      </c>
      <c r="N12" s="8"/>
      <c r="P12" s="8" t="s">
        <v>51</v>
      </c>
      <c r="R12" s="5">
        <v>385</v>
      </c>
      <c r="S12" s="8"/>
      <c r="T12" s="5" t="s">
        <v>26</v>
      </c>
      <c r="V12" s="8"/>
    </row>
    <row r="13" spans="1:25" s="5" customFormat="1" x14ac:dyDescent="0.25">
      <c r="A13" s="23"/>
      <c r="B13" s="24"/>
      <c r="C13" s="27" t="s">
        <v>46</v>
      </c>
      <c r="D13" s="30" t="s">
        <v>55</v>
      </c>
      <c r="E13" s="24"/>
      <c r="F13" s="27" t="s">
        <v>13</v>
      </c>
      <c r="G13" s="17">
        <f>IF(ISBLANK(D14),"",(((drill/10)+0.04)/2)^2*PI()*(hef/10))</f>
        <v>118.2244147398911</v>
      </c>
      <c r="H13" s="24" t="s">
        <v>7</v>
      </c>
      <c r="I13" s="25"/>
      <c r="K13" s="1" t="s">
        <v>27</v>
      </c>
      <c r="L13" s="13">
        <v>157</v>
      </c>
      <c r="M13" s="12">
        <v>0.25</v>
      </c>
      <c r="N13" s="8"/>
      <c r="P13" s="5">
        <v>1.3730548072534E-2</v>
      </c>
      <c r="R13" s="5">
        <v>400</v>
      </c>
      <c r="S13" s="8"/>
      <c r="T13" s="5" t="s">
        <v>28</v>
      </c>
      <c r="V13" s="8"/>
    </row>
    <row r="14" spans="1:25" s="5" customFormat="1" ht="15.75" thickBot="1" x14ac:dyDescent="0.3">
      <c r="A14" s="23"/>
      <c r="B14" s="24"/>
      <c r="C14" s="27" t="s">
        <v>47</v>
      </c>
      <c r="D14" s="33">
        <v>20</v>
      </c>
      <c r="E14" s="24" t="s">
        <v>1</v>
      </c>
      <c r="F14" s="27" t="s">
        <v>53</v>
      </c>
      <c r="G14" s="18">
        <f>IF(ISBLANK(D14),"",G13-G12)</f>
        <v>44.472944676521962</v>
      </c>
      <c r="H14" s="24" t="s">
        <v>7</v>
      </c>
      <c r="I14" s="25"/>
      <c r="J14" s="9"/>
      <c r="K14" s="1" t="s">
        <v>29</v>
      </c>
      <c r="L14" s="13">
        <v>245</v>
      </c>
      <c r="M14" s="12">
        <v>0.2</v>
      </c>
      <c r="N14" s="8"/>
      <c r="P14" s="5">
        <v>-2.1035251031330999E-3</v>
      </c>
      <c r="Q14" s="5" t="s">
        <v>45</v>
      </c>
      <c r="R14" s="5">
        <v>410</v>
      </c>
      <c r="S14" s="8"/>
      <c r="T14" s="5" t="s">
        <v>30</v>
      </c>
      <c r="V14" s="8"/>
    </row>
    <row r="15" spans="1:25" s="5" customFormat="1" ht="15" customHeight="1" thickBot="1" x14ac:dyDescent="0.3">
      <c r="A15" s="23"/>
      <c r="B15" s="24"/>
      <c r="C15" s="27" t="s">
        <v>12</v>
      </c>
      <c r="D15" s="31">
        <v>22</v>
      </c>
      <c r="E15" s="26" t="s">
        <v>1</v>
      </c>
      <c r="F15" s="27" t="s">
        <v>54</v>
      </c>
      <c r="G15" s="19">
        <f>IF(ISBLANK(D14),"",(IF(D13="Threaded bar",(IF(bar&gt;=24,0.15,IF(bar&gt;=20,0.2,IF(bar&gt;=12,0.25,IF(bar&gt;=10,0.3,IF(bar&gt;=8,0.35,0.4)))))+1)*G14,1.2*G14)))</f>
        <v>53.367533611826353</v>
      </c>
      <c r="H15" s="24" t="s">
        <v>7</v>
      </c>
      <c r="I15" s="25"/>
      <c r="K15" s="1" t="s">
        <v>31</v>
      </c>
      <c r="L15" s="13">
        <v>303</v>
      </c>
      <c r="M15" s="12">
        <v>0.2</v>
      </c>
      <c r="N15" s="8"/>
      <c r="P15" s="5">
        <v>7.9159726478866994E-3</v>
      </c>
      <c r="Q15" s="5" t="s">
        <v>49</v>
      </c>
      <c r="R15" s="5">
        <v>585</v>
      </c>
      <c r="S15" s="8"/>
      <c r="T15" s="5" t="s">
        <v>32</v>
      </c>
      <c r="V15" s="8"/>
      <c r="W15" s="10"/>
      <c r="X15" s="10"/>
      <c r="Y15" s="10"/>
    </row>
    <row r="16" spans="1:25" s="5" customFormat="1" ht="17.25" x14ac:dyDescent="0.25">
      <c r="A16" s="23"/>
      <c r="B16" s="24"/>
      <c r="C16" s="27" t="s">
        <v>11</v>
      </c>
      <c r="D16" s="31">
        <v>300</v>
      </c>
      <c r="E16" s="24" t="s">
        <v>1</v>
      </c>
      <c r="F16" s="28"/>
      <c r="G16" s="28"/>
      <c r="H16" s="24"/>
      <c r="I16" s="25"/>
      <c r="K16" s="1" t="s">
        <v>33</v>
      </c>
      <c r="L16" s="13">
        <v>353</v>
      </c>
      <c r="M16" s="12">
        <v>0.15</v>
      </c>
      <c r="N16" s="8"/>
      <c r="R16" s="5">
        <v>600</v>
      </c>
      <c r="S16" s="8"/>
      <c r="T16" s="5" t="s">
        <v>34</v>
      </c>
      <c r="V16" s="8"/>
    </row>
    <row r="17" spans="1:25" s="5" customFormat="1" ht="15.75" x14ac:dyDescent="0.25">
      <c r="A17" s="23"/>
      <c r="B17" s="24"/>
      <c r="C17" s="27" t="s">
        <v>2</v>
      </c>
      <c r="D17" s="32">
        <v>410</v>
      </c>
      <c r="E17" s="24" t="s">
        <v>7</v>
      </c>
      <c r="F17" s="24"/>
      <c r="G17" s="24"/>
      <c r="H17" s="24"/>
      <c r="I17" s="25"/>
      <c r="K17" s="1" t="s">
        <v>35</v>
      </c>
      <c r="L17" s="13">
        <v>459</v>
      </c>
      <c r="M17" s="12">
        <v>0.15</v>
      </c>
      <c r="N17" s="8"/>
      <c r="R17" s="5">
        <v>825</v>
      </c>
      <c r="S17" s="8"/>
      <c r="T17" s="5" t="s">
        <v>36</v>
      </c>
      <c r="V17" s="8"/>
      <c r="W17" s="10"/>
      <c r="X17" s="10"/>
      <c r="Y17" s="10"/>
    </row>
    <row r="18" spans="1:25" s="5" customFormat="1" ht="17.25" x14ac:dyDescent="0.25">
      <c r="A18" s="23"/>
      <c r="B18" s="24"/>
      <c r="C18" s="27" t="s">
        <v>4</v>
      </c>
      <c r="D18" s="31">
        <v>256</v>
      </c>
      <c r="E18" s="28"/>
      <c r="F18" s="27" t="s">
        <v>5</v>
      </c>
      <c r="G18" s="16">
        <f>IF(ISBLANK(D17),"",(cart-waste)/G15)</f>
        <v>7.51700975315224</v>
      </c>
      <c r="H18" s="24"/>
      <c r="I18" s="25"/>
      <c r="K18" s="1" t="s">
        <v>37</v>
      </c>
      <c r="L18" s="13">
        <v>561</v>
      </c>
      <c r="M18" s="12">
        <v>0.15</v>
      </c>
      <c r="N18" s="8"/>
      <c r="R18" s="5">
        <v>1400</v>
      </c>
      <c r="S18" s="8"/>
      <c r="T18" s="5" t="s">
        <v>38</v>
      </c>
      <c r="V18" s="8"/>
      <c r="W18" s="10"/>
      <c r="X18" s="10"/>
      <c r="Y18" s="10"/>
    </row>
    <row r="19" spans="1:25" s="5" customFormat="1" ht="17.25" x14ac:dyDescent="0.25">
      <c r="A19" s="23"/>
      <c r="B19" s="24"/>
      <c r="C19" s="24"/>
      <c r="D19" s="24"/>
      <c r="E19" s="24"/>
      <c r="F19" s="27" t="s">
        <v>3</v>
      </c>
      <c r="G19" s="15">
        <f>IF(ISBLANK(D17),"",ROUNDUP(D18/G18,0))</f>
        <v>35</v>
      </c>
      <c r="H19" s="24"/>
      <c r="I19" s="25"/>
      <c r="K19" s="1" t="s">
        <v>39</v>
      </c>
      <c r="L19" s="13">
        <v>817</v>
      </c>
      <c r="M19" s="12">
        <v>0.15</v>
      </c>
      <c r="N19" s="8"/>
      <c r="R19" s="5">
        <v>1500</v>
      </c>
      <c r="S19" s="8"/>
      <c r="T19" s="5" t="s">
        <v>40</v>
      </c>
      <c r="V19" s="8"/>
      <c r="W19" s="10"/>
      <c r="X19" s="10"/>
      <c r="Y19" s="10"/>
    </row>
    <row r="20" spans="1:25" s="5" customFormat="1" ht="15.75" x14ac:dyDescent="0.25">
      <c r="A20" s="23"/>
      <c r="B20" s="24"/>
      <c r="C20" s="24"/>
      <c r="D20" s="24"/>
      <c r="E20" s="24"/>
      <c r="F20" s="27" t="s">
        <v>6</v>
      </c>
      <c r="G20" s="16">
        <f>IF(ISBLANK(D16),"",hef*G15/G13)</f>
        <v>135.4226207739961</v>
      </c>
      <c r="H20" s="24" t="s">
        <v>1</v>
      </c>
      <c r="I20" s="25"/>
      <c r="K20" s="11"/>
      <c r="L20" s="8"/>
      <c r="M20" s="8"/>
      <c r="N20" s="8"/>
      <c r="O20" s="8"/>
      <c r="P20" s="8"/>
      <c r="Q20" s="8"/>
      <c r="R20" s="8"/>
      <c r="S20" s="8"/>
      <c r="U20" s="8"/>
      <c r="V20" s="8"/>
      <c r="W20" s="10"/>
      <c r="X20" s="10"/>
      <c r="Y20" s="10"/>
    </row>
    <row r="21" spans="1:25" s="5" customFormat="1" ht="7.5" customHeight="1" x14ac:dyDescent="0.25">
      <c r="A21" s="23"/>
      <c r="B21" s="24"/>
      <c r="C21" s="27"/>
      <c r="D21" s="24"/>
      <c r="E21" s="24"/>
      <c r="F21" s="24"/>
      <c r="G21" s="24"/>
      <c r="H21" s="24"/>
      <c r="I21" s="25"/>
      <c r="K21" s="10"/>
      <c r="L21" s="8"/>
      <c r="M21" s="8"/>
      <c r="N21" s="8"/>
      <c r="O21" s="8"/>
      <c r="P21" s="8"/>
      <c r="Q21" s="8"/>
      <c r="R21" s="8"/>
      <c r="S21" s="8"/>
      <c r="T21" s="8"/>
      <c r="U21" s="10"/>
      <c r="V21" s="10"/>
      <c r="W21" s="10"/>
      <c r="X21" s="10"/>
      <c r="Y21" s="10"/>
    </row>
    <row r="22" spans="1:25" s="5" customFormat="1" ht="15.75" x14ac:dyDescent="0.25">
      <c r="A22" s="23"/>
      <c r="B22" s="29" t="s">
        <v>9</v>
      </c>
      <c r="C22" s="27"/>
      <c r="D22" s="24"/>
      <c r="E22" s="24"/>
      <c r="F22" s="24"/>
      <c r="G22" s="24"/>
      <c r="H22" s="24"/>
      <c r="I22" s="25"/>
      <c r="K22" s="10"/>
      <c r="L22" s="8" t="s">
        <v>14</v>
      </c>
      <c r="M22" s="8"/>
      <c r="N22" s="8">
        <v>8.8357293382212934</v>
      </c>
      <c r="P22" s="8"/>
      <c r="Q22" s="8"/>
      <c r="R22" s="14"/>
      <c r="S22" s="8"/>
      <c r="T22" s="8"/>
      <c r="U22" s="10"/>
      <c r="V22" s="10"/>
      <c r="W22" s="10"/>
      <c r="X22" s="10"/>
      <c r="Y22" s="10"/>
    </row>
    <row r="23" spans="1:25" s="5" customFormat="1" ht="15.75" customHeight="1" x14ac:dyDescent="0.25">
      <c r="A23" s="23"/>
      <c r="B23" s="35" t="s">
        <v>15</v>
      </c>
      <c r="C23" s="35"/>
      <c r="D23" s="35"/>
      <c r="E23" s="35"/>
      <c r="F23" s="35"/>
      <c r="G23" s="35"/>
      <c r="H23" s="35"/>
      <c r="I23" s="25"/>
      <c r="K23" s="10"/>
      <c r="L23" s="10"/>
      <c r="M23" s="10"/>
      <c r="N23" s="10"/>
      <c r="O23" s="10"/>
      <c r="P23" s="8"/>
      <c r="Q23" s="8"/>
      <c r="R23" s="14"/>
      <c r="T23" s="10"/>
      <c r="U23" s="10"/>
      <c r="V23" s="10"/>
      <c r="W23" s="10"/>
      <c r="X23" s="10"/>
      <c r="Y23" s="10"/>
    </row>
    <row r="24" spans="1:25" s="5" customFormat="1" x14ac:dyDescent="0.25">
      <c r="A24" s="23"/>
      <c r="B24" s="35"/>
      <c r="C24" s="35"/>
      <c r="D24" s="35"/>
      <c r="E24" s="35"/>
      <c r="F24" s="35"/>
      <c r="G24" s="35"/>
      <c r="H24" s="35"/>
      <c r="I24" s="25"/>
    </row>
    <row r="25" spans="1:25" s="5" customFormat="1" x14ac:dyDescent="0.25">
      <c r="A25" s="23"/>
      <c r="B25" s="35"/>
      <c r="C25" s="35"/>
      <c r="D25" s="35"/>
      <c r="E25" s="35"/>
      <c r="F25" s="35"/>
      <c r="G25" s="35"/>
      <c r="H25" s="35"/>
      <c r="I25" s="25"/>
    </row>
    <row r="26" spans="1:25" ht="10.5" customHeight="1" x14ac:dyDescent="0.25">
      <c r="A26" s="23"/>
      <c r="B26" s="35"/>
      <c r="C26" s="35"/>
      <c r="D26" s="35"/>
      <c r="E26" s="35"/>
      <c r="F26" s="35"/>
      <c r="G26" s="35"/>
      <c r="H26" s="35"/>
      <c r="I26" s="25"/>
    </row>
    <row r="27" spans="1:25" hidden="1" x14ac:dyDescent="0.25">
      <c r="B27" s="2"/>
      <c r="C27" s="2"/>
      <c r="D27" s="2"/>
      <c r="E27" s="2"/>
      <c r="F27" s="2"/>
      <c r="G27" s="2"/>
      <c r="H27" s="2"/>
    </row>
    <row r="28" spans="1:25" hidden="1" x14ac:dyDescent="0.25">
      <c r="B28" s="2"/>
      <c r="C28" s="2"/>
      <c r="D28" s="2"/>
      <c r="E28" s="2"/>
      <c r="F28" s="2"/>
      <c r="G28" s="2"/>
      <c r="H28" s="2"/>
    </row>
  </sheetData>
  <mergeCells count="5">
    <mergeCell ref="M2:N2"/>
    <mergeCell ref="B23:H25"/>
    <mergeCell ref="B26:H26"/>
    <mergeCell ref="C8:G10"/>
    <mergeCell ref="C5:G5"/>
  </mergeCells>
  <dataValidations count="2">
    <dataValidation type="list" allowBlank="1" showInputMessage="1" showErrorMessage="1" sqref="D13" xr:uid="{00000000-0002-0000-0000-000000000000}">
      <formula1>"Threaded bar,Rebar"</formula1>
    </dataValidation>
    <dataValidation type="list" allowBlank="1" showInputMessage="1" showErrorMessage="1" sqref="D17" xr:uid="{00000000-0002-0000-0000-000001000000}">
      <formula1>$R$8:$R$19</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Sheet1</vt:lpstr>
      <vt:lpstr>Sheet2</vt:lpstr>
      <vt:lpstr>Sheet3</vt:lpstr>
      <vt:lpstr>bar</vt:lpstr>
      <vt:lpstr>cart</vt:lpstr>
      <vt:lpstr>drill</vt:lpstr>
      <vt:lpstr>hef</vt:lpstr>
      <vt:lpstr>Rebar</vt:lpstr>
      <vt:lpstr>TBAR</vt:lpstr>
      <vt:lpstr>waste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Rose</dc:creator>
  <cp:lastModifiedBy>Ben Beardon</cp:lastModifiedBy>
  <dcterms:created xsi:type="dcterms:W3CDTF">2015-06-18T07:18:08Z</dcterms:created>
  <dcterms:modified xsi:type="dcterms:W3CDTF">2025-05-28T06:27:10Z</dcterms:modified>
</cp:coreProperties>
</file>